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4780" windowHeight="12420"/>
  </bookViews>
  <sheets>
    <sheet name="Constants" sheetId="1" r:id="rId1"/>
    <sheet name="Additions" sheetId="2" r:id="rId2"/>
  </sheets>
  <calcPr calcId="125725"/>
</workbook>
</file>

<file path=xl/calcChain.xml><?xml version="1.0" encoding="utf-8"?>
<calcChain xmlns="http://schemas.openxmlformats.org/spreadsheetml/2006/main">
  <c r="B5" i="1"/>
  <c r="G8"/>
  <c r="H8" s="1"/>
  <c r="E8"/>
  <c r="F8"/>
  <c r="H9"/>
  <c r="E16"/>
  <c r="B2" i="2" l="1"/>
  <c r="B3"/>
  <c r="D3"/>
  <c r="C2"/>
  <c r="L7" s="1"/>
  <c r="M7" s="1"/>
  <c r="E2"/>
  <c r="C3"/>
  <c r="E3"/>
  <c r="D2"/>
  <c r="L8" l="1"/>
  <c r="L9"/>
  <c r="M9" s="1"/>
  <c r="M10"/>
  <c r="G2"/>
  <c r="G3" s="1"/>
  <c r="B6"/>
  <c r="B18"/>
  <c r="B14"/>
  <c r="B10"/>
  <c r="E7"/>
  <c r="E19"/>
  <c r="E15"/>
  <c r="E11"/>
  <c r="E18"/>
  <c r="E14"/>
  <c r="E10"/>
  <c r="E6"/>
  <c r="D19"/>
  <c r="D15"/>
  <c r="D11"/>
  <c r="D7"/>
  <c r="D6"/>
  <c r="D18"/>
  <c r="D14"/>
  <c r="D10"/>
  <c r="C7"/>
  <c r="C19"/>
  <c r="C15"/>
  <c r="C11"/>
  <c r="C18"/>
  <c r="C14"/>
  <c r="C10"/>
  <c r="C6"/>
  <c r="B19"/>
  <c r="G18" s="1"/>
  <c r="G19" s="1"/>
  <c r="B15"/>
  <c r="G14" s="1"/>
  <c r="G15" s="1"/>
  <c r="B11"/>
  <c r="G10" s="1"/>
  <c r="G11" s="1"/>
  <c r="B7"/>
  <c r="G6" s="1"/>
  <c r="G7" s="1"/>
</calcChain>
</file>

<file path=xl/sharedStrings.xml><?xml version="1.0" encoding="utf-8"?>
<sst xmlns="http://schemas.openxmlformats.org/spreadsheetml/2006/main" count="80" uniqueCount="32">
  <si>
    <t>Koji</t>
  </si>
  <si>
    <t>kg/l</t>
  </si>
  <si>
    <t>Density of water</t>
  </si>
  <si>
    <t>Rice</t>
  </si>
  <si>
    <t>Water</t>
  </si>
  <si>
    <t>Total</t>
  </si>
  <si>
    <t>kg</t>
  </si>
  <si>
    <t>Volume (L)</t>
  </si>
  <si>
    <t>Vægt (kg)</t>
  </si>
  <si>
    <t>Moto</t>
  </si>
  <si>
    <t>MgSO4</t>
  </si>
  <si>
    <t>Yeast nutrient</t>
  </si>
  <si>
    <t>tsp</t>
  </si>
  <si>
    <t>KCl</t>
  </si>
  <si>
    <t>Hatsuzoe</t>
  </si>
  <si>
    <t>Nakazoe</t>
  </si>
  <si>
    <t>Tomezoe</t>
  </si>
  <si>
    <t>Total rice</t>
  </si>
  <si>
    <t>g</t>
  </si>
  <si>
    <t>Addtions added at Moto</t>
  </si>
  <si>
    <t>Relative addition</t>
  </si>
  <si>
    <t>CONSTANTS</t>
  </si>
  <si>
    <t>VARIABLES</t>
  </si>
  <si>
    <t>Insert fermentersize or broth volume</t>
  </si>
  <si>
    <t>Relative volume (L)</t>
  </si>
  <si>
    <t>Relative weight (kg)</t>
  </si>
  <si>
    <t>Lactic acid</t>
  </si>
  <si>
    <t>Fermenter size (L)</t>
  </si>
  <si>
    <t>Broth volume (L)</t>
  </si>
  <si>
    <t>Broth volume is 75% (v/v) of the fermenter size</t>
  </si>
  <si>
    <t>All calculations are based on broth volume</t>
  </si>
  <si>
    <t>Density of rice 40% water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</si>
</sst>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4">
    <xf numFmtId="0" fontId="0" fillId="0" borderId="0" xfId="0"/>
    <xf numFmtId="2" fontId="0" fillId="0" borderId="0" xfId="0" applyNumberFormat="1"/>
    <xf numFmtId="0" fontId="2" fillId="2" borderId="1" xfId="1" applyFont="1"/>
    <xf numFmtId="0" fontId="2" fillId="0" borderId="0" xfId="0" applyFont="1"/>
  </cellXfs>
  <cellStyles count="2">
    <cellStyle name="Beregning" xfId="1" builtinId="2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B6" sqref="B6"/>
    </sheetView>
  </sheetViews>
  <sheetFormatPr defaultRowHeight="15"/>
  <cols>
    <col min="1" max="1" width="23.28515625" bestFit="1" customWidth="1"/>
    <col min="2" max="2" width="16.7109375" bestFit="1" customWidth="1"/>
    <col min="3" max="3" width="13" customWidth="1"/>
    <col min="4" max="4" width="23.28515625" bestFit="1" customWidth="1"/>
    <col min="5" max="5" width="16.28515625" bestFit="1" customWidth="1"/>
    <col min="6" max="6" width="15.5703125" bestFit="1" customWidth="1"/>
    <col min="9" max="9" width="9.85546875" customWidth="1"/>
    <col min="10" max="10" width="8.5703125" customWidth="1"/>
    <col min="11" max="11" width="9" customWidth="1"/>
    <col min="12" max="12" width="8.85546875" customWidth="1"/>
    <col min="15" max="15" width="9.140625" customWidth="1"/>
    <col min="16" max="16" width="23.28515625" bestFit="1" customWidth="1"/>
    <col min="17" max="17" width="13.5703125" bestFit="1" customWidth="1"/>
    <col min="18" max="18" width="7.140625" bestFit="1" customWidth="1"/>
  </cols>
  <sheetData>
    <row r="1" spans="1:8">
      <c r="A1" s="3" t="s">
        <v>23</v>
      </c>
    </row>
    <row r="3" spans="1:8">
      <c r="A3" s="3" t="s">
        <v>22</v>
      </c>
      <c r="D3" s="3" t="s">
        <v>21</v>
      </c>
    </row>
    <row r="4" spans="1:8">
      <c r="A4" t="s">
        <v>27</v>
      </c>
      <c r="B4" s="2">
        <v>30</v>
      </c>
      <c r="D4" t="s">
        <v>31</v>
      </c>
      <c r="E4">
        <v>1.325</v>
      </c>
      <c r="F4" t="s">
        <v>1</v>
      </c>
    </row>
    <row r="5" spans="1:8">
      <c r="A5" t="s">
        <v>28</v>
      </c>
      <c r="B5" s="3">
        <f>B4*0.75</f>
        <v>22.5</v>
      </c>
      <c r="D5" t="s">
        <v>2</v>
      </c>
      <c r="E5">
        <v>1</v>
      </c>
      <c r="F5" t="s">
        <v>1</v>
      </c>
    </row>
    <row r="7" spans="1:8">
      <c r="A7" s="3" t="s">
        <v>29</v>
      </c>
      <c r="E7" t="s">
        <v>3</v>
      </c>
      <c r="F7" t="s">
        <v>4</v>
      </c>
      <c r="G7" t="s">
        <v>0</v>
      </c>
      <c r="H7" t="s">
        <v>5</v>
      </c>
    </row>
    <row r="8" spans="1:8">
      <c r="A8" s="3" t="s">
        <v>30</v>
      </c>
      <c r="D8" t="s">
        <v>24</v>
      </c>
      <c r="E8">
        <f>E9/E4</f>
        <v>0.75471698113207553</v>
      </c>
      <c r="F8">
        <f>F9*E5</f>
        <v>1.6</v>
      </c>
      <c r="G8">
        <f>G9/E4</f>
        <v>0.18867924528301888</v>
      </c>
      <c r="H8">
        <f>SUM(E8:G8)</f>
        <v>2.5433962264150947</v>
      </c>
    </row>
    <row r="9" spans="1:8">
      <c r="D9" t="s">
        <v>25</v>
      </c>
      <c r="E9">
        <v>1</v>
      </c>
      <c r="F9">
        <v>1.6</v>
      </c>
      <c r="G9">
        <v>0.25</v>
      </c>
      <c r="H9">
        <f>SUM(E9:G9)</f>
        <v>2.85</v>
      </c>
    </row>
    <row r="11" spans="1:8">
      <c r="E11" t="s">
        <v>20</v>
      </c>
    </row>
    <row r="12" spans="1:8">
      <c r="D12" t="s">
        <v>9</v>
      </c>
      <c r="E12">
        <v>1</v>
      </c>
    </row>
    <row r="13" spans="1:8">
      <c r="D13" t="s">
        <v>14</v>
      </c>
      <c r="E13">
        <v>1</v>
      </c>
    </row>
    <row r="14" spans="1:8">
      <c r="D14" t="s">
        <v>15</v>
      </c>
      <c r="E14">
        <v>2</v>
      </c>
    </row>
    <row r="15" spans="1:8">
      <c r="D15" t="s">
        <v>16</v>
      </c>
      <c r="E15">
        <v>4</v>
      </c>
    </row>
    <row r="16" spans="1:8">
      <c r="D16" t="s">
        <v>5</v>
      </c>
      <c r="E16">
        <f>SUM(E12:E15)</f>
        <v>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9"/>
  <sheetViews>
    <sheetView workbookViewId="0">
      <selection activeCell="I3" sqref="I3"/>
    </sheetView>
  </sheetViews>
  <sheetFormatPr defaultRowHeight="15"/>
  <cols>
    <col min="1" max="1" width="23.28515625" bestFit="1" customWidth="1"/>
    <col min="2" max="2" width="5.5703125" bestFit="1" customWidth="1"/>
    <col min="3" max="3" width="6.42578125" bestFit="1" customWidth="1"/>
    <col min="4" max="4" width="4.5703125" bestFit="1" customWidth="1"/>
    <col min="5" max="5" width="5.42578125" bestFit="1" customWidth="1"/>
    <col min="6" max="6" width="11.140625" customWidth="1"/>
    <col min="7" max="7" width="9.140625" bestFit="1" customWidth="1"/>
    <col min="8" max="8" width="3" bestFit="1" customWidth="1"/>
    <col min="11" max="11" width="13.5703125" bestFit="1" customWidth="1"/>
    <col min="12" max="12" width="12.5703125" bestFit="1" customWidth="1"/>
    <col min="15" max="15" width="9.140625" customWidth="1"/>
    <col min="16" max="16" width="23.28515625" bestFit="1" customWidth="1"/>
    <col min="17" max="17" width="13.5703125" bestFit="1" customWidth="1"/>
    <col min="18" max="18" width="7.140625" bestFit="1" customWidth="1"/>
  </cols>
  <sheetData>
    <row r="1" spans="1:13">
      <c r="A1" s="1" t="s">
        <v>5</v>
      </c>
      <c r="B1" s="1" t="s">
        <v>3</v>
      </c>
      <c r="C1" s="1" t="s">
        <v>4</v>
      </c>
      <c r="D1" s="1" t="s">
        <v>0</v>
      </c>
      <c r="E1" s="1" t="s">
        <v>5</v>
      </c>
      <c r="F1" s="1"/>
      <c r="G1" s="1" t="s">
        <v>17</v>
      </c>
      <c r="H1" s="1"/>
    </row>
    <row r="2" spans="1:13">
      <c r="A2" s="1" t="s">
        <v>7</v>
      </c>
      <c r="B2" s="1">
        <f>Constants!$B$5*Constants!E8/Constants!$H$8</f>
        <v>6.6765578635014835</v>
      </c>
      <c r="C2" s="1">
        <f>Constants!$B$5*Constants!F8/Constants!$H$8</f>
        <v>14.154302670623144</v>
      </c>
      <c r="D2" s="1">
        <f>Constants!$B$5*Constants!G8/Constants!$H$8</f>
        <v>1.6691394658753709</v>
      </c>
      <c r="E2" s="1">
        <f>Constants!$B$5*Constants!H8/Constants!$H$8</f>
        <v>22.5</v>
      </c>
      <c r="F2" s="1"/>
      <c r="G2" s="1">
        <f>B3+D3</f>
        <v>11.058048961424332</v>
      </c>
      <c r="H2" s="1" t="s">
        <v>6</v>
      </c>
    </row>
    <row r="3" spans="1:13">
      <c r="A3" s="1" t="s">
        <v>8</v>
      </c>
      <c r="B3" s="1">
        <f>Constants!$B$5*Constants!E9/Constants!$H$8</f>
        <v>8.8464391691394653</v>
      </c>
      <c r="C3" s="1">
        <f>Constants!$B$5*Constants!F9/Constants!$H$8</f>
        <v>14.154302670623144</v>
      </c>
      <c r="D3" s="1">
        <f>Constants!$B$5*Constants!G9/Constants!$H$8</f>
        <v>2.2116097922848663</v>
      </c>
      <c r="E3" s="1">
        <f>Constants!$B$5*Constants!H9/Constants!$H$8</f>
        <v>25.212351632047476</v>
      </c>
      <c r="F3" s="1"/>
      <c r="G3" s="1">
        <f>G2*1000</f>
        <v>11058.048961424332</v>
      </c>
      <c r="H3" s="1" t="s">
        <v>18</v>
      </c>
    </row>
    <row r="4" spans="1:13">
      <c r="A4" s="1"/>
      <c r="B4" s="1"/>
      <c r="C4" s="1"/>
      <c r="D4" s="1"/>
      <c r="E4" s="1"/>
      <c r="F4" s="1"/>
      <c r="G4" s="1"/>
      <c r="H4" s="1"/>
    </row>
    <row r="5" spans="1:13">
      <c r="A5" s="1" t="s">
        <v>9</v>
      </c>
      <c r="B5" s="1" t="s">
        <v>3</v>
      </c>
      <c r="C5" s="1" t="s">
        <v>4</v>
      </c>
      <c r="D5" s="1" t="s">
        <v>0</v>
      </c>
      <c r="E5" s="1" t="s">
        <v>5</v>
      </c>
      <c r="F5" s="1"/>
      <c r="G5" s="1" t="s">
        <v>17</v>
      </c>
      <c r="H5" s="1"/>
      <c r="L5" t="s">
        <v>19</v>
      </c>
    </row>
    <row r="6" spans="1:13">
      <c r="A6" s="1" t="s">
        <v>7</v>
      </c>
      <c r="B6" s="1">
        <f>B2*Constants!$E$12/Constants!$E$16</f>
        <v>0.83456973293768544</v>
      </c>
      <c r="C6" s="1">
        <f>C2*Constants!$E$12/Constants!$E$16</f>
        <v>1.769287833827893</v>
      </c>
      <c r="D6" s="1">
        <f>D2*Constants!$E$12/Constants!$E$16</f>
        <v>0.20864243323442136</v>
      </c>
      <c r="E6" s="1">
        <f>E2*Constants!$E$12/Constants!$E$16</f>
        <v>2.8125</v>
      </c>
      <c r="F6" s="1"/>
      <c r="G6" s="1">
        <f>B7+D7</f>
        <v>1.3822561201780414</v>
      </c>
      <c r="H6" s="1" t="s">
        <v>6</v>
      </c>
      <c r="L6" t="s">
        <v>18</v>
      </c>
      <c r="M6" t="s">
        <v>12</v>
      </c>
    </row>
    <row r="7" spans="1:13">
      <c r="A7" s="1" t="s">
        <v>8</v>
      </c>
      <c r="B7" s="1">
        <f>B3*Constants!$E$12/Constants!$E$16</f>
        <v>1.1058048961424332</v>
      </c>
      <c r="C7" s="1">
        <f>C3*Constants!$E$12/Constants!$E$16</f>
        <v>1.769287833827893</v>
      </c>
      <c r="D7" s="1">
        <f>D3*Constants!$E$12/Constants!$E$16</f>
        <v>0.27645122403560829</v>
      </c>
      <c r="E7" s="1">
        <f>E3*Constants!$E$12/Constants!$E$16</f>
        <v>3.1515439540059345</v>
      </c>
      <c r="F7" s="1"/>
      <c r="G7" s="1">
        <f>G6*1000</f>
        <v>1382.2561201780416</v>
      </c>
      <c r="H7" s="1" t="s">
        <v>18</v>
      </c>
      <c r="K7" t="s">
        <v>11</v>
      </c>
      <c r="L7">
        <f>C2*4/7.6</f>
        <v>7.4496329845384972</v>
      </c>
      <c r="M7">
        <f>L7*0.75/4</f>
        <v>1.3968061846009683</v>
      </c>
    </row>
    <row r="8" spans="1:13">
      <c r="A8" s="1"/>
      <c r="B8" s="1"/>
      <c r="C8" s="1"/>
      <c r="D8" s="1"/>
      <c r="E8" s="1"/>
      <c r="F8" s="1"/>
      <c r="G8" s="1"/>
      <c r="H8" s="1"/>
      <c r="K8" t="s">
        <v>10</v>
      </c>
      <c r="L8">
        <f>C3*0.7/7.6</f>
        <v>1.3036857722942368</v>
      </c>
    </row>
    <row r="9" spans="1:13">
      <c r="A9" s="1" t="s">
        <v>14</v>
      </c>
      <c r="B9" s="1" t="s">
        <v>3</v>
      </c>
      <c r="C9" s="1" t="s">
        <v>4</v>
      </c>
      <c r="D9" s="1" t="s">
        <v>0</v>
      </c>
      <c r="E9" s="1" t="s">
        <v>5</v>
      </c>
      <c r="F9" s="1"/>
      <c r="G9" s="1" t="s">
        <v>17</v>
      </c>
      <c r="H9" s="1"/>
      <c r="K9" t="s">
        <v>13</v>
      </c>
      <c r="L9">
        <f>C3*7/7.6</f>
        <v>13.03685772294237</v>
      </c>
      <c r="M9">
        <f>L9*1.25/7</f>
        <v>2.3280103076682801</v>
      </c>
    </row>
    <row r="10" spans="1:13">
      <c r="A10" s="1" t="s">
        <v>7</v>
      </c>
      <c r="B10" s="1">
        <f>B2*Constants!$E$13/Constants!$E$16</f>
        <v>0.83456973293768544</v>
      </c>
      <c r="C10" s="1">
        <f>C2*Constants!$E$13/Constants!$E$16</f>
        <v>1.769287833827893</v>
      </c>
      <c r="D10" s="1">
        <f>D2*Constants!$E$13/Constants!$E$16</f>
        <v>0.20864243323442136</v>
      </c>
      <c r="E10" s="1">
        <f>E2*Constants!$E$13/Constants!$E$16</f>
        <v>2.8125</v>
      </c>
      <c r="F10" s="1"/>
      <c r="G10" s="1">
        <f>B11+D11</f>
        <v>1.3822561201780414</v>
      </c>
      <c r="H10" s="1" t="s">
        <v>6</v>
      </c>
      <c r="K10" t="s">
        <v>26</v>
      </c>
      <c r="M10">
        <f>C3/7.6</f>
        <v>1.8624082461346243</v>
      </c>
    </row>
    <row r="11" spans="1:13">
      <c r="A11" s="1" t="s">
        <v>8</v>
      </c>
      <c r="B11" s="1">
        <f>B3*Constants!$E$13/Constants!$E$16</f>
        <v>1.1058048961424332</v>
      </c>
      <c r="C11" s="1">
        <f>C3*Constants!$E$13/Constants!$E$16</f>
        <v>1.769287833827893</v>
      </c>
      <c r="D11" s="1">
        <f>D3*Constants!$E$13/Constants!$E$16</f>
        <v>0.27645122403560829</v>
      </c>
      <c r="E11" s="1">
        <f>E3*Constants!$E$13/Constants!$E$16</f>
        <v>3.1515439540059345</v>
      </c>
      <c r="F11" s="1"/>
      <c r="G11" s="1">
        <f>G10*1000</f>
        <v>1382.2561201780416</v>
      </c>
      <c r="H11" s="1" t="s">
        <v>18</v>
      </c>
    </row>
    <row r="12" spans="1:13">
      <c r="A12" s="1"/>
      <c r="B12" s="1"/>
      <c r="C12" s="1"/>
      <c r="D12" s="1"/>
      <c r="E12" s="1"/>
      <c r="F12" s="1"/>
      <c r="G12" s="1"/>
      <c r="H12" s="1"/>
    </row>
    <row r="13" spans="1:13">
      <c r="A13" s="1" t="s">
        <v>15</v>
      </c>
      <c r="B13" s="1" t="s">
        <v>3</v>
      </c>
      <c r="C13" s="1" t="s">
        <v>4</v>
      </c>
      <c r="D13" s="1" t="s">
        <v>0</v>
      </c>
      <c r="E13" s="1" t="s">
        <v>5</v>
      </c>
      <c r="F13" s="1"/>
      <c r="G13" s="1" t="s">
        <v>17</v>
      </c>
      <c r="H13" s="1"/>
    </row>
    <row r="14" spans="1:13">
      <c r="A14" s="1" t="s">
        <v>7</v>
      </c>
      <c r="B14" s="1">
        <f>B2*Constants!$E$14/Constants!$E$16</f>
        <v>1.6691394658753709</v>
      </c>
      <c r="C14" s="1">
        <f>C2*Constants!$E$14/Constants!$E$16</f>
        <v>3.538575667655786</v>
      </c>
      <c r="D14" s="1">
        <f>D2*Constants!$E$14/Constants!$E$16</f>
        <v>0.41728486646884272</v>
      </c>
      <c r="E14" s="1">
        <f>E2*Constants!$E$14/Constants!$E$16</f>
        <v>5.625</v>
      </c>
      <c r="F14" s="1"/>
      <c r="G14" s="1">
        <f>B15+D15</f>
        <v>2.7645122403560829</v>
      </c>
      <c r="H14" s="1" t="s">
        <v>6</v>
      </c>
    </row>
    <row r="15" spans="1:13">
      <c r="A15" s="1" t="s">
        <v>8</v>
      </c>
      <c r="B15" s="1">
        <f>B3*Constants!$E$14/Constants!$E$16</f>
        <v>2.2116097922848663</v>
      </c>
      <c r="C15" s="1">
        <f>C3*Constants!$E$14/Constants!$E$16</f>
        <v>3.538575667655786</v>
      </c>
      <c r="D15" s="1">
        <f>D3*Constants!$E$14/Constants!$E$16</f>
        <v>0.55290244807121658</v>
      </c>
      <c r="E15" s="1">
        <f>E3*Constants!$E$14/Constants!$E$16</f>
        <v>6.3030879080118689</v>
      </c>
      <c r="F15" s="1"/>
      <c r="G15" s="1">
        <f>G14*1000</f>
        <v>2764.5122403560831</v>
      </c>
      <c r="H15" s="1" t="s">
        <v>18</v>
      </c>
    </row>
    <row r="16" spans="1:13">
      <c r="A16" s="1"/>
      <c r="B16" s="1"/>
      <c r="C16" s="1"/>
      <c r="D16" s="1"/>
      <c r="E16" s="1"/>
      <c r="F16" s="1"/>
      <c r="G16" s="1"/>
      <c r="H16" s="1"/>
    </row>
    <row r="17" spans="1:8">
      <c r="A17" s="1" t="s">
        <v>15</v>
      </c>
      <c r="B17" s="1" t="s">
        <v>3</v>
      </c>
      <c r="C17" s="1" t="s">
        <v>4</v>
      </c>
      <c r="D17" s="1" t="s">
        <v>0</v>
      </c>
      <c r="E17" s="1" t="s">
        <v>5</v>
      </c>
      <c r="F17" s="1"/>
      <c r="G17" s="1" t="s">
        <v>17</v>
      </c>
      <c r="H17" s="1"/>
    </row>
    <row r="18" spans="1:8">
      <c r="A18" s="1" t="s">
        <v>7</v>
      </c>
      <c r="B18" s="1">
        <f>B2*Constants!$E$15/Constants!$E$16</f>
        <v>3.3382789317507418</v>
      </c>
      <c r="C18" s="1">
        <f>C2*Constants!$E$15/Constants!$E$16</f>
        <v>7.077151335311572</v>
      </c>
      <c r="D18" s="1">
        <f>D2*Constants!$E$15/Constants!$E$16</f>
        <v>0.83456973293768544</v>
      </c>
      <c r="E18" s="1">
        <f>E2*Constants!$E$15/Constants!$E$16</f>
        <v>11.25</v>
      </c>
      <c r="F18" s="1"/>
      <c r="G18" s="1">
        <f>B19+D19</f>
        <v>5.5290244807121658</v>
      </c>
      <c r="H18" s="1" t="s">
        <v>6</v>
      </c>
    </row>
    <row r="19" spans="1:8">
      <c r="A19" s="1" t="s">
        <v>8</v>
      </c>
      <c r="B19" s="1">
        <f>B3*Constants!$E$15/Constants!$E$16</f>
        <v>4.4232195845697326</v>
      </c>
      <c r="C19" s="1">
        <f>C3*Constants!$E$15/Constants!$E$16</f>
        <v>7.077151335311572</v>
      </c>
      <c r="D19" s="1">
        <f>D3*Constants!$E$15/Constants!$E$16</f>
        <v>1.1058048961424332</v>
      </c>
      <c r="E19" s="1">
        <f>E3*Constants!$E$15/Constants!$E$16</f>
        <v>12.606175816023738</v>
      </c>
      <c r="F19" s="1"/>
      <c r="G19" s="1">
        <f>G18*1000</f>
        <v>5529.0244807121662</v>
      </c>
      <c r="H19" s="1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Constants</vt:lpstr>
      <vt:lpstr>Additions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Claes Nilsson, Niclas Ungstrup, Dennis Steen-Jensen</dc:creator>
  <dc:description>Calculates sake additions based on broth volume</dc:description>
  <cp:lastModifiedBy>Dr. Immergeil</cp:lastModifiedBy>
  <dcterms:created xsi:type="dcterms:W3CDTF">2011-12-02T16:49:04Z</dcterms:created>
  <dcterms:modified xsi:type="dcterms:W3CDTF">2011-12-06T17:04:15Z</dcterms:modified>
</cp:coreProperties>
</file>